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Scott to review\"/>
    </mc:Choice>
  </mc:AlternateContent>
  <bookViews>
    <workbookView xWindow="0" yWindow="0" windowWidth="19170" windowHeight="5190"/>
  </bookViews>
  <sheets>
    <sheet name="Sheet1" sheetId="1" r:id="rId1"/>
  </sheets>
  <definedNames>
    <definedName name="_xlnm.Print_Area" localSheetId="0">Sheet1!$A$1:$N$40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1" l="1"/>
  <c r="W18" i="1"/>
  <c r="U18" i="1"/>
  <c r="X17" i="1"/>
  <c r="Z17" i="1" s="1"/>
  <c r="W17" i="1"/>
  <c r="U17" i="1"/>
  <c r="S17" i="1"/>
  <c r="X16" i="1"/>
  <c r="Z16" i="1" s="1"/>
  <c r="AA16" i="1" s="1"/>
  <c r="W16" i="1"/>
  <c r="U16" i="1"/>
  <c r="X15" i="1"/>
  <c r="Z15" i="1" s="1"/>
  <c r="AA15" i="1" s="1"/>
  <c r="W15" i="1"/>
  <c r="U15" i="1"/>
  <c r="S15" i="1"/>
  <c r="X14" i="1"/>
  <c r="W14" i="1"/>
  <c r="U14" i="1"/>
  <c r="X13" i="1"/>
  <c r="Z13" i="1" s="1"/>
  <c r="W13" i="1"/>
  <c r="U13" i="1"/>
  <c r="S13" i="1"/>
  <c r="X12" i="1"/>
  <c r="Z12" i="1" s="1"/>
  <c r="AA12" i="1" s="1"/>
  <c r="W12" i="1"/>
  <c r="U12" i="1"/>
  <c r="X11" i="1"/>
  <c r="Z11" i="1" s="1"/>
  <c r="AA11" i="1" s="1"/>
  <c r="W11" i="1"/>
  <c r="U11" i="1"/>
  <c r="S11" i="1"/>
  <c r="X10" i="1"/>
  <c r="W10" i="1"/>
  <c r="U10" i="1"/>
  <c r="X9" i="1"/>
  <c r="Z9" i="1" s="1"/>
  <c r="W9" i="1"/>
  <c r="U9" i="1"/>
  <c r="S9" i="1"/>
  <c r="R9" i="1"/>
  <c r="Y9" i="1" l="1"/>
  <c r="Y12" i="1"/>
  <c r="Y13" i="1"/>
  <c r="V10" i="1"/>
  <c r="Z10" i="1"/>
  <c r="AA10" i="1" s="1"/>
  <c r="AA9" i="1"/>
  <c r="Y11" i="1"/>
  <c r="Z14" i="1"/>
  <c r="AA14" i="1" s="1"/>
  <c r="AA13" i="1"/>
  <c r="Y15" i="1"/>
  <c r="Z18" i="1"/>
  <c r="AA18" i="1" s="1"/>
  <c r="AA17" i="1"/>
  <c r="Y16" i="1"/>
  <c r="Y17" i="1"/>
  <c r="T9" i="1"/>
  <c r="R11" i="1" s="1"/>
  <c r="V9" i="1"/>
  <c r="Y14" i="1" l="1"/>
  <c r="Y10" i="1"/>
  <c r="Y18" i="1"/>
  <c r="V11" i="1"/>
  <c r="T11" i="1"/>
  <c r="R13" i="1" s="1"/>
  <c r="V12" i="1"/>
  <c r="V14" i="1" l="1"/>
  <c r="V13" i="1"/>
  <c r="T13" i="1"/>
  <c r="R15" i="1" s="1"/>
  <c r="V15" i="1" l="1"/>
  <c r="T15" i="1"/>
  <c r="R17" i="1" s="1"/>
  <c r="V16" i="1"/>
  <c r="V18" i="1" l="1"/>
  <c r="V17" i="1"/>
  <c r="T17" i="1"/>
</calcChain>
</file>

<file path=xl/sharedStrings.xml><?xml version="1.0" encoding="utf-8"?>
<sst xmlns="http://schemas.openxmlformats.org/spreadsheetml/2006/main" count="126" uniqueCount="111">
  <si>
    <t>TE-217</t>
  </si>
  <si>
    <t>Bituminous Concrete Density Determination</t>
  </si>
  <si>
    <t>CONTID</t>
  </si>
  <si>
    <t>LINE ITEM NO.</t>
  </si>
  <si>
    <t>Type of Inspection:</t>
  </si>
  <si>
    <t>ALT ID (Project #)</t>
  </si>
  <si>
    <t>Item No</t>
  </si>
  <si>
    <t>Date Sampled:</t>
  </si>
  <si>
    <t>County/Route/Section</t>
  </si>
  <si>
    <t>Project # (Part Code)</t>
  </si>
  <si>
    <t>Personnel ID:</t>
  </si>
  <si>
    <t>Description</t>
  </si>
  <si>
    <t>JMF:</t>
  </si>
  <si>
    <t>Material Code:</t>
  </si>
  <si>
    <t>Producer Code:</t>
  </si>
  <si>
    <t>Sample ID:</t>
  </si>
  <si>
    <t>Quantity:</t>
  </si>
  <si>
    <t>RANDOMIZING TABLE</t>
  </si>
  <si>
    <t>Press F9 after entering stations or to select different random numbers</t>
  </si>
  <si>
    <t>Lot:</t>
  </si>
  <si>
    <t>Day:</t>
  </si>
  <si>
    <t>Date Placed:</t>
  </si>
  <si>
    <t>Sublot No.</t>
  </si>
  <si>
    <t>Core No.</t>
  </si>
  <si>
    <t>Beginning Station &amp; Lane</t>
  </si>
  <si>
    <t>Length of Sublot</t>
  </si>
  <si>
    <t>Ending Station &amp; Lane</t>
  </si>
  <si>
    <t>Long Random No. 2 per Sublot</t>
  </si>
  <si>
    <t xml:space="preserve">Station Location of Core </t>
  </si>
  <si>
    <t>Width of Sublot Lane</t>
  </si>
  <si>
    <t>Trans. Random No. 2 per Sublot</t>
  </si>
  <si>
    <t>Dist. RT or LT of Centerline</t>
  </si>
  <si>
    <t>At Joint?    Y or N</t>
  </si>
  <si>
    <t>Confined or Unconfined Joint?             C or U</t>
  </si>
  <si>
    <t xml:space="preserve">Beginning station: </t>
  </si>
  <si>
    <t xml:space="preserve"> Ending station: </t>
  </si>
  <si>
    <t xml:space="preserve">       Width of sublot: </t>
  </si>
  <si>
    <t>* Sheet Calculated for Closing Joint Only</t>
  </si>
  <si>
    <t xml:space="preserve"> </t>
  </si>
  <si>
    <t>Information to be entered</t>
  </si>
  <si>
    <t>Essential Results</t>
  </si>
  <si>
    <t>RESULTS PERFOMED IN THE FIELD</t>
  </si>
  <si>
    <t>Thickness (IN)</t>
  </si>
  <si>
    <t>Received Weight</t>
  </si>
  <si>
    <t>Pan Number</t>
  </si>
  <si>
    <t>Wet Wt.</t>
  </si>
  <si>
    <t>Constant Wt.</t>
  </si>
  <si>
    <t>Pan Tare</t>
  </si>
  <si>
    <t>Wt. in Air gms.</t>
  </si>
  <si>
    <t>S.S.D. Wt. gms</t>
  </si>
  <si>
    <t>Weight in H2O gms.</t>
  </si>
  <si>
    <t>TESTING INFORMATION</t>
  </si>
  <si>
    <t>Spec. Year:</t>
  </si>
  <si>
    <t>Daily M.S.G. Ave:</t>
  </si>
  <si>
    <t>Water Temperature:</t>
  </si>
  <si>
    <t>Tested By:</t>
  </si>
  <si>
    <t>Test Results:</t>
  </si>
  <si>
    <t>Date Test Completed:</t>
  </si>
  <si>
    <t>Remarks:</t>
  </si>
  <si>
    <r>
      <t>1.</t>
    </r>
    <r>
      <rPr>
        <i/>
        <sz val="11"/>
        <rFont val="Calibri"/>
        <family val="2"/>
        <scheme val="minor"/>
      </rPr>
      <t xml:space="preserve">COPY COLUMNS R,S,T &amp; ROWS 8 TO 17 ON PAGE 2 </t>
    </r>
    <r>
      <rPr>
        <b/>
        <i/>
        <sz val="11"/>
        <rFont val="Calibri"/>
        <family val="2"/>
        <scheme val="minor"/>
      </rPr>
      <t xml:space="preserve">  2.</t>
    </r>
    <r>
      <rPr>
        <i/>
        <sz val="11"/>
        <rFont val="Calibri"/>
        <family val="2"/>
        <scheme val="minor"/>
      </rPr>
      <t>SELECT TABLE BELOW RIGHT CLICK PASTE *VALUES*</t>
    </r>
    <r>
      <rPr>
        <b/>
        <i/>
        <sz val="11"/>
        <rFont val="Calibri"/>
        <family val="2"/>
        <scheme val="minor"/>
      </rPr>
      <t xml:space="preserve"> 3.</t>
    </r>
    <r>
      <rPr>
        <i/>
        <sz val="11"/>
        <rFont val="Calibri"/>
        <family val="2"/>
        <scheme val="minor"/>
      </rPr>
      <t>COPY COLUMNS U TO AA  &amp; ROWS 8 TO 17</t>
    </r>
    <r>
      <rPr>
        <b/>
        <i/>
        <sz val="11"/>
        <rFont val="Calibri"/>
        <family val="2"/>
        <scheme val="minor"/>
      </rPr>
      <t xml:space="preserve">  </t>
    </r>
  </si>
  <si>
    <r>
      <rPr>
        <b/>
        <i/>
        <sz val="11"/>
        <rFont val="Calibri"/>
        <family val="2"/>
        <scheme val="minor"/>
      </rPr>
      <t>4.</t>
    </r>
    <r>
      <rPr>
        <i/>
        <sz val="11"/>
        <rFont val="Calibri"/>
        <family val="2"/>
        <scheme val="minor"/>
      </rPr>
      <t xml:space="preserve">SELECT TABLE BELOW RIGHT CLICK PASTE*VALUES* </t>
    </r>
    <r>
      <rPr>
        <b/>
        <i/>
        <sz val="11"/>
        <rFont val="Calibri"/>
        <family val="2"/>
        <scheme val="minor"/>
      </rPr>
      <t xml:space="preserve">6. </t>
    </r>
    <r>
      <rPr>
        <i/>
        <sz val="11"/>
        <rFont val="Calibri"/>
        <family val="2"/>
        <scheme val="minor"/>
      </rPr>
      <t xml:space="preserve">PRINT RESULTS TABLE </t>
    </r>
    <r>
      <rPr>
        <b/>
        <i/>
        <sz val="11"/>
        <rFont val="Calibri"/>
        <family val="2"/>
        <scheme val="minor"/>
      </rPr>
      <t>5.</t>
    </r>
    <r>
      <rPr>
        <i/>
        <sz val="11"/>
        <rFont val="Calibri"/>
        <family val="2"/>
        <scheme val="minor"/>
      </rPr>
      <t>DELETE RESULTS TABLE AFTER PRINTING TO RE-USE AGAIN</t>
    </r>
  </si>
  <si>
    <t>Confined or Unconfined Joint? C or U</t>
  </si>
  <si>
    <t>REMARKS</t>
  </si>
  <si>
    <r>
      <rPr>
        <b/>
        <i/>
        <sz val="12"/>
        <rFont val="Calibri"/>
        <family val="2"/>
        <scheme val="minor"/>
      </rPr>
      <t xml:space="preserve">1. </t>
    </r>
    <r>
      <rPr>
        <i/>
        <sz val="12"/>
        <rFont val="Calibri"/>
        <family val="2"/>
        <scheme val="minor"/>
      </rPr>
      <t xml:space="preserve">PRESS F9 TO RANDOMIZE TABLE </t>
    </r>
    <r>
      <rPr>
        <b/>
        <i/>
        <sz val="12"/>
        <rFont val="Calibri"/>
        <family val="2"/>
        <scheme val="minor"/>
      </rPr>
      <t>2.</t>
    </r>
    <r>
      <rPr>
        <i/>
        <sz val="12"/>
        <rFont val="Calibri"/>
        <family val="2"/>
        <scheme val="minor"/>
      </rPr>
      <t xml:space="preserve"> COPY THIS TABLE TO RESULTS TABLE ON PAGE 1</t>
    </r>
  </si>
  <si>
    <t>Prepaving Instructions</t>
  </si>
  <si>
    <t>Form Data Box</t>
  </si>
  <si>
    <t>Information to Enter</t>
  </si>
  <si>
    <t>Sample ID</t>
  </si>
  <si>
    <t>Leave blank until Site Manager ID number has been created</t>
  </si>
  <si>
    <t>Personnel ID</t>
  </si>
  <si>
    <t>Inspector's name</t>
  </si>
  <si>
    <t>Type of Inspection</t>
  </si>
  <si>
    <t>Always use CTL</t>
  </si>
  <si>
    <t>Producer Code</t>
  </si>
  <si>
    <t>Site Manager P/S Code for asphalt plant</t>
  </si>
  <si>
    <t>Material Code</t>
  </si>
  <si>
    <t>Site Manager Material Code for mix type (see BCJMF screen, JMF letter, or material code tab)</t>
  </si>
  <si>
    <t>Date Sampled</t>
  </si>
  <si>
    <t>Date cores were cut (not always date asphalt was placed)</t>
  </si>
  <si>
    <t>Quantity</t>
  </si>
  <si>
    <t>Leave blank until the end of day when final quantity is known</t>
  </si>
  <si>
    <t>Project</t>
  </si>
  <si>
    <t>Project Number</t>
  </si>
  <si>
    <t>Item</t>
  </si>
  <si>
    <t>Mix Type (1, 1H, 2, 9.5mm, 12.5mm, 19mm, SMA)</t>
  </si>
  <si>
    <t>Reference</t>
  </si>
  <si>
    <t>Reference number or numbers</t>
  </si>
  <si>
    <t>JMF</t>
  </si>
  <si>
    <t>JMF Number</t>
  </si>
  <si>
    <t>Lot</t>
  </si>
  <si>
    <t>Lot Number</t>
  </si>
  <si>
    <t>Day</t>
  </si>
  <si>
    <t>Day Number (maybe greater than Lot number)</t>
  </si>
  <si>
    <t>Date Placed</t>
  </si>
  <si>
    <t>Date asphalt was placed</t>
  </si>
  <si>
    <t>Beginning Station</t>
  </si>
  <si>
    <t>Beginning station for the day (lowest or highest, enter w/o "+" sign, ex. Sta.150+00: enter as 15000)</t>
  </si>
  <si>
    <t>Ending Station</t>
  </si>
  <si>
    <t>Ending station for the day (lowest or highest, enter w/o "+" sign, ex. Sta.150+00: enter as 15000)</t>
  </si>
  <si>
    <t>Width of Sublot</t>
  </si>
  <si>
    <t>Paving lane width (decimal format)</t>
  </si>
  <si>
    <t>Generate Random Numbers</t>
  </si>
  <si>
    <t>Press the F9 key to get a new set of random numbers</t>
  </si>
  <si>
    <t>Review and Print Form</t>
  </si>
  <si>
    <t>Use the printed worksheet to layout the cores at paving site</t>
  </si>
  <si>
    <t>Post Paving Instructions</t>
  </si>
  <si>
    <t>Log into Site Manager to create a sample ID number and record it on the TE-217 form</t>
  </si>
  <si>
    <t>Write in tonnage placed for the day in the Quantity box</t>
  </si>
  <si>
    <t>Make any updates or comments to the form</t>
  </si>
  <si>
    <t>Make a copy of the TE-217 for the project records</t>
  </si>
  <si>
    <t>Send in the original TE-217 with 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</si>
</sst>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+0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2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indexed="15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Border="1" applyProtection="1">
      <protection locked="0"/>
    </xf>
    <xf numFmtId="0" fontId="5" fillId="2" borderId="2" xfId="0" applyFont="1" applyFill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</xf>
    <xf numFmtId="0" fontId="9" fillId="0" borderId="7" xfId="0" applyFont="1" applyBorder="1" applyAlignment="1"/>
    <xf numFmtId="0" fontId="5" fillId="3" borderId="2" xfId="0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164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165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 applyProtection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 applyProtection="1">
      <alignment horizontal="center"/>
    </xf>
    <xf numFmtId="165" fontId="2" fillId="3" borderId="1" xfId="0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right"/>
    </xf>
    <xf numFmtId="164" fontId="2" fillId="0" borderId="2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2" fontId="2" fillId="0" borderId="2" xfId="0" applyNumberFormat="1" applyFont="1" applyFill="1" applyBorder="1" applyAlignment="1" applyProtection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11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/>
    <xf numFmtId="0" fontId="15" fillId="0" borderId="0" xfId="0" applyFont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57149</xdr:colOff>
      <xdr:row>18</xdr:row>
      <xdr:rowOff>76199</xdr:rowOff>
    </xdr:from>
    <xdr:to>
      <xdr:col>25</xdr:col>
      <xdr:colOff>432357</xdr:colOff>
      <xdr:row>39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63399" y="3533774"/>
          <a:ext cx="5747308" cy="4095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"/>
  <sheetViews>
    <sheetView tabSelected="1" view="pageLayout" zoomScaleNormal="100" workbookViewId="0">
      <selection activeCell="A3" sqref="A3:D3"/>
    </sheetView>
  </sheetViews>
  <sheetFormatPr defaultRowHeight="15" x14ac:dyDescent="0.25"/>
  <cols>
    <col min="1" max="1" width="7.42578125" customWidth="1"/>
    <col min="2" max="2" width="4" customWidth="1"/>
    <col min="3" max="3" width="4.28515625" customWidth="1"/>
    <col min="4" max="4" width="9.85546875" bestFit="1" customWidth="1"/>
    <col min="5" max="5" width="8.85546875" customWidth="1"/>
    <col min="6" max="6" width="9.42578125" customWidth="1"/>
    <col min="7" max="7" width="9.140625" customWidth="1"/>
    <col min="8" max="8" width="9.85546875" customWidth="1"/>
    <col min="9" max="9" width="7.5703125" customWidth="1"/>
    <col min="10" max="10" width="9.140625" customWidth="1"/>
    <col min="11" max="11" width="10.140625" customWidth="1"/>
    <col min="12" max="12" width="7.7109375" customWidth="1"/>
    <col min="13" max="13" width="11.140625" customWidth="1"/>
    <col min="14" max="14" width="25" customWidth="1"/>
    <col min="15" max="15" width="8" customWidth="1"/>
    <col min="16" max="16" width="2.85546875" customWidth="1"/>
    <col min="17" max="17" width="2.42578125" customWidth="1"/>
    <col min="18" max="18" width="10.7109375" customWidth="1"/>
    <col min="20" max="20" width="12.5703125" customWidth="1"/>
    <col min="21" max="21" width="12.140625" customWidth="1"/>
    <col min="22" max="22" width="11.28515625" customWidth="1"/>
    <col min="23" max="23" width="12.28515625" customWidth="1"/>
    <col min="24" max="24" width="12.85546875" customWidth="1"/>
    <col min="25" max="25" width="13.85546875" customWidth="1"/>
    <col min="27" max="27" width="16.140625" customWidth="1"/>
  </cols>
  <sheetData>
    <row r="1" spans="1:27" x14ac:dyDescent="0.25">
      <c r="A1" s="100" t="s">
        <v>0</v>
      </c>
      <c r="B1" s="100"/>
      <c r="C1" s="3"/>
      <c r="D1" s="45" t="s">
        <v>1</v>
      </c>
      <c r="E1" s="45"/>
      <c r="F1" s="45"/>
      <c r="G1" s="45"/>
      <c r="H1" s="45"/>
      <c r="I1" s="45"/>
      <c r="J1" s="45"/>
      <c r="K1" s="45"/>
      <c r="L1" s="45"/>
      <c r="M1" s="45"/>
      <c r="N1" s="3"/>
      <c r="O1" s="100" t="s">
        <v>0</v>
      </c>
      <c r="P1" s="100"/>
      <c r="Q1" s="3"/>
      <c r="R1" s="45" t="s">
        <v>1</v>
      </c>
      <c r="S1" s="45"/>
      <c r="T1" s="45"/>
      <c r="U1" s="45"/>
      <c r="V1" s="45"/>
      <c r="W1" s="45"/>
      <c r="X1" s="45"/>
      <c r="Y1" s="45"/>
      <c r="Z1" s="45"/>
      <c r="AA1" s="45"/>
    </row>
    <row r="2" spans="1:27" x14ac:dyDescent="0.25">
      <c r="A2" s="1"/>
      <c r="B2" s="1"/>
      <c r="C2" s="4"/>
      <c r="D2" s="45"/>
      <c r="E2" s="45"/>
      <c r="F2" s="45"/>
      <c r="G2" s="45"/>
      <c r="H2" s="45"/>
      <c r="I2" s="45"/>
      <c r="J2" s="45"/>
      <c r="K2" s="45"/>
      <c r="L2" s="45"/>
      <c r="M2" s="45"/>
      <c r="N2" s="1"/>
      <c r="O2" s="1"/>
      <c r="P2" s="1"/>
      <c r="Q2" s="4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ht="15.75" x14ac:dyDescent="0.25">
      <c r="A3" s="92" t="s">
        <v>2</v>
      </c>
      <c r="B3" s="92"/>
      <c r="C3" s="92"/>
      <c r="D3" s="92"/>
      <c r="E3" s="93"/>
      <c r="F3" s="93"/>
      <c r="G3" s="92" t="s">
        <v>3</v>
      </c>
      <c r="H3" s="92"/>
      <c r="I3" s="93"/>
      <c r="J3" s="93"/>
      <c r="K3" s="91" t="s">
        <v>4</v>
      </c>
      <c r="L3" s="91"/>
      <c r="M3" s="91"/>
      <c r="N3" s="16"/>
      <c r="O3" s="31" t="s">
        <v>17</v>
      </c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3"/>
    </row>
    <row r="4" spans="1:27" ht="15.75" x14ac:dyDescent="0.25">
      <c r="A4" s="92" t="s">
        <v>5</v>
      </c>
      <c r="B4" s="92"/>
      <c r="C4" s="92"/>
      <c r="D4" s="92"/>
      <c r="E4" s="93"/>
      <c r="F4" s="93"/>
      <c r="G4" s="92" t="s">
        <v>6</v>
      </c>
      <c r="H4" s="92"/>
      <c r="I4" s="93"/>
      <c r="J4" s="93"/>
      <c r="K4" s="91" t="s">
        <v>7</v>
      </c>
      <c r="L4" s="91"/>
      <c r="M4" s="91"/>
      <c r="N4" s="17"/>
      <c r="O4" s="44" t="s">
        <v>63</v>
      </c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</row>
    <row r="5" spans="1:27" x14ac:dyDescent="0.25">
      <c r="A5" s="92" t="s">
        <v>8</v>
      </c>
      <c r="B5" s="92"/>
      <c r="C5" s="92"/>
      <c r="D5" s="92"/>
      <c r="E5" s="93"/>
      <c r="F5" s="93"/>
      <c r="G5" s="90" t="s">
        <v>9</v>
      </c>
      <c r="H5" s="90"/>
      <c r="I5" s="93"/>
      <c r="J5" s="93"/>
      <c r="K5" s="91" t="s">
        <v>10</v>
      </c>
      <c r="L5" s="91"/>
      <c r="M5" s="94"/>
      <c r="N5" s="95"/>
      <c r="O5" s="76" t="s">
        <v>22</v>
      </c>
      <c r="P5" s="79" t="s">
        <v>23</v>
      </c>
      <c r="Q5" s="80"/>
      <c r="R5" s="76" t="s">
        <v>24</v>
      </c>
      <c r="S5" s="76" t="s">
        <v>25</v>
      </c>
      <c r="T5" s="76" t="s">
        <v>26</v>
      </c>
      <c r="U5" s="76" t="s">
        <v>27</v>
      </c>
      <c r="V5" s="76" t="s">
        <v>28</v>
      </c>
      <c r="W5" s="76" t="s">
        <v>29</v>
      </c>
      <c r="X5" s="76" t="s">
        <v>30</v>
      </c>
      <c r="Y5" s="76" t="s">
        <v>31</v>
      </c>
      <c r="Z5" s="76" t="s">
        <v>32</v>
      </c>
      <c r="AA5" s="76" t="s">
        <v>61</v>
      </c>
    </row>
    <row r="6" spans="1:27" x14ac:dyDescent="0.25">
      <c r="A6" s="90" t="s">
        <v>11</v>
      </c>
      <c r="B6" s="90"/>
      <c r="C6" s="90"/>
      <c r="D6" s="90"/>
      <c r="E6" s="97"/>
      <c r="F6" s="98"/>
      <c r="G6" s="99"/>
      <c r="H6" s="5" t="s">
        <v>12</v>
      </c>
      <c r="I6" s="96"/>
      <c r="J6" s="96"/>
      <c r="K6" s="91" t="s">
        <v>13</v>
      </c>
      <c r="L6" s="91"/>
      <c r="M6" s="94"/>
      <c r="N6" s="95"/>
      <c r="O6" s="77"/>
      <c r="P6" s="81"/>
      <c r="Q6" s="82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1:27" x14ac:dyDescent="0.25">
      <c r="A7" s="91" t="s">
        <v>14</v>
      </c>
      <c r="B7" s="91"/>
      <c r="C7" s="91"/>
      <c r="D7" s="91"/>
      <c r="E7" s="96"/>
      <c r="F7" s="96"/>
      <c r="G7" s="91" t="s">
        <v>15</v>
      </c>
      <c r="H7" s="91"/>
      <c r="I7" s="96"/>
      <c r="J7" s="96"/>
      <c r="K7" s="96"/>
      <c r="L7" s="96"/>
      <c r="M7" s="5" t="s">
        <v>16</v>
      </c>
      <c r="N7" s="16"/>
      <c r="O7" s="77"/>
      <c r="P7" s="81"/>
      <c r="Q7" s="82"/>
      <c r="R7" s="77"/>
      <c r="S7" s="77"/>
      <c r="T7" s="77"/>
      <c r="U7" s="77"/>
      <c r="V7" s="77"/>
      <c r="W7" s="77"/>
      <c r="X7" s="77"/>
      <c r="Y7" s="77"/>
      <c r="Z7" s="77"/>
      <c r="AA7" s="77"/>
    </row>
    <row r="8" spans="1:27" x14ac:dyDescent="0.25">
      <c r="A8" s="85" t="s">
        <v>18</v>
      </c>
      <c r="B8" s="85"/>
      <c r="C8" s="85"/>
      <c r="D8" s="85"/>
      <c r="E8" s="85"/>
      <c r="F8" s="5" t="s">
        <v>19</v>
      </c>
      <c r="G8" s="96"/>
      <c r="H8" s="96"/>
      <c r="I8" s="5" t="s">
        <v>20</v>
      </c>
      <c r="J8" s="96"/>
      <c r="K8" s="96"/>
      <c r="L8" s="91" t="s">
        <v>21</v>
      </c>
      <c r="M8" s="91"/>
      <c r="N8" s="17"/>
      <c r="O8" s="78"/>
      <c r="P8" s="83"/>
      <c r="Q8" s="84"/>
      <c r="R8" s="78"/>
      <c r="S8" s="78"/>
      <c r="T8" s="78"/>
      <c r="U8" s="78"/>
      <c r="V8" s="78"/>
      <c r="W8" s="78"/>
      <c r="X8" s="78"/>
      <c r="Y8" s="78"/>
      <c r="Z8" s="78"/>
      <c r="AA8" s="78"/>
    </row>
    <row r="9" spans="1:27" x14ac:dyDescent="0.25">
      <c r="A9" s="85"/>
      <c r="B9" s="85"/>
      <c r="C9" s="85"/>
      <c r="D9" s="85"/>
      <c r="E9" s="85"/>
      <c r="F9" s="91" t="s">
        <v>34</v>
      </c>
      <c r="G9" s="91"/>
      <c r="H9" s="9"/>
      <c r="I9" s="91" t="s">
        <v>35</v>
      </c>
      <c r="J9" s="91"/>
      <c r="K9" s="12"/>
      <c r="L9" s="91" t="s">
        <v>36</v>
      </c>
      <c r="M9" s="91"/>
      <c r="N9" s="18"/>
      <c r="O9" s="57">
        <v>1</v>
      </c>
      <c r="P9" s="51">
        <v>1</v>
      </c>
      <c r="Q9" s="52"/>
      <c r="R9" s="65" t="str">
        <f>IF($H$9="","",$H$9)</f>
        <v/>
      </c>
      <c r="S9" s="74" t="str">
        <f>IF($K$9="","",ABS(($K$9-$H$9)/2.5))</f>
        <v/>
      </c>
      <c r="T9" s="65" t="str">
        <f>IF($R9="","",(R9+($K$9-$H$9)/5))</f>
        <v/>
      </c>
      <c r="U9" s="20">
        <f t="shared" ref="U9:U18" ca="1" si="0">RAND()</f>
        <v>0.46010713768169476</v>
      </c>
      <c r="V9" s="22" t="str">
        <f>IF($R9="","",(R9+U9*(S9)/2.5))</f>
        <v/>
      </c>
      <c r="W9" s="24" t="str">
        <f>IF($N$9="","",$N$9)</f>
        <v/>
      </c>
      <c r="X9" s="20">
        <f ca="1">RAND()</f>
        <v>0.89583121076197603</v>
      </c>
      <c r="Y9" s="26" t="str">
        <f>IF(W9="","",(IF(Z9="Y","J.C.",W9*X9)))</f>
        <v/>
      </c>
      <c r="Z9" s="26" t="str">
        <f>IF($N$9="","",(IF(X9&gt;0.5,"Y","N")))</f>
        <v/>
      </c>
      <c r="AA9" s="26" t="str">
        <f>IF(Z9="","",(IF(Z9="Y","U"," ")))</f>
        <v/>
      </c>
    </row>
    <row r="10" spans="1:27" x14ac:dyDescent="0.25">
      <c r="A10" s="86" t="s">
        <v>37</v>
      </c>
      <c r="B10" s="86"/>
      <c r="C10" s="86"/>
      <c r="D10" s="86"/>
      <c r="E10" s="86"/>
      <c r="K10" s="13"/>
      <c r="L10" s="13" t="s">
        <v>38</v>
      </c>
      <c r="O10" s="58"/>
      <c r="P10" s="51">
        <v>2</v>
      </c>
      <c r="Q10" s="52"/>
      <c r="R10" s="66"/>
      <c r="S10" s="75"/>
      <c r="T10" s="66"/>
      <c r="U10" s="20">
        <f t="shared" ca="1" si="0"/>
        <v>0.97946353994146285</v>
      </c>
      <c r="V10" s="22" t="str">
        <f>IF($R9="","",(R9+U10*(S9)/2.5))</f>
        <v/>
      </c>
      <c r="W10" s="24" t="str">
        <f>IF($N$9="","",$N$9)</f>
        <v/>
      </c>
      <c r="X10" s="20">
        <f t="shared" ref="X10:X18" ca="1" si="1">RAND()</f>
        <v>0.51847235544968684</v>
      </c>
      <c r="Y10" s="26" t="str">
        <f t="shared" ref="Y10:Y18" si="2">IF(W10="","",(IF(Z10="Y","J.C.",W10*X10)))</f>
        <v/>
      </c>
      <c r="Z10" s="26" t="str">
        <f>IF($N$9="","",(IF(Z9="Y","N","Y")))</f>
        <v/>
      </c>
      <c r="AA10" s="26" t="str">
        <f t="shared" ref="AA10:AA18" si="3">IF(Z10="","",(IF(Z10="Y","U"," ")))</f>
        <v/>
      </c>
    </row>
    <row r="11" spans="1:27" x14ac:dyDescent="0.25">
      <c r="A11" s="2"/>
      <c r="B11" s="87" t="s">
        <v>39</v>
      </c>
      <c r="C11" s="88"/>
      <c r="D11" s="88"/>
      <c r="E11" s="89"/>
      <c r="F11" s="6"/>
      <c r="G11" s="7"/>
      <c r="H11" s="87" t="s">
        <v>40</v>
      </c>
      <c r="I11" s="88"/>
      <c r="J11" s="89"/>
      <c r="K11" s="14"/>
      <c r="L11" s="14"/>
      <c r="M11" s="14"/>
      <c r="N11" s="14"/>
      <c r="O11" s="57">
        <v>2</v>
      </c>
      <c r="P11" s="51">
        <v>3</v>
      </c>
      <c r="Q11" s="52"/>
      <c r="R11" s="65" t="str">
        <f>IF(T9="","",T9)</f>
        <v/>
      </c>
      <c r="S11" s="74" t="str">
        <f t="shared" ref="S11:S17" si="4">IF($K$9="","",ABS(($K$9-$H$9)/2.5))</f>
        <v/>
      </c>
      <c r="T11" s="65" t="str">
        <f>IF($R11="","",(R11+($K$9-$H$9)/5))</f>
        <v/>
      </c>
      <c r="U11" s="20">
        <f t="shared" ca="1" si="0"/>
        <v>0.25332363951305403</v>
      </c>
      <c r="V11" s="22" t="str">
        <f>IF($R11="","",(R11+U11*(S11)/2.5))</f>
        <v/>
      </c>
      <c r="W11" s="24" t="str">
        <f t="shared" ref="W11:W18" si="5">IF($N$9="","",$N$9)</f>
        <v/>
      </c>
      <c r="X11" s="20">
        <f t="shared" ca="1" si="1"/>
        <v>0.46176377480920749</v>
      </c>
      <c r="Y11" s="26" t="str">
        <f t="shared" si="2"/>
        <v/>
      </c>
      <c r="Z11" s="26" t="str">
        <f>IF($N$9="","",(IF(X11&gt;0.999,"Y","N")))</f>
        <v/>
      </c>
      <c r="AA11" s="26" t="str">
        <f t="shared" si="3"/>
        <v/>
      </c>
    </row>
    <row r="12" spans="1:27" ht="15.75" customHeight="1" x14ac:dyDescent="0.25">
      <c r="A12" s="31" t="s">
        <v>41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3"/>
      <c r="O12" s="58"/>
      <c r="P12" s="51">
        <v>4</v>
      </c>
      <c r="Q12" s="52"/>
      <c r="R12" s="66"/>
      <c r="S12" s="75"/>
      <c r="T12" s="66"/>
      <c r="U12" s="20">
        <f t="shared" ca="1" si="0"/>
        <v>0.85981610590776114</v>
      </c>
      <c r="V12" s="22" t="str">
        <f>IF($R11="","",(R11+U12*(S11)/2.5))</f>
        <v/>
      </c>
      <c r="W12" s="24" t="str">
        <f t="shared" si="5"/>
        <v/>
      </c>
      <c r="X12" s="20">
        <f t="shared" ca="1" si="1"/>
        <v>0.56367205977635026</v>
      </c>
      <c r="Y12" s="26" t="str">
        <f t="shared" si="2"/>
        <v/>
      </c>
      <c r="Z12" s="26" t="str">
        <f>IF($N$9="","",(IF(X12&gt;0.999,"Y","N")))</f>
        <v/>
      </c>
      <c r="AA12" s="26" t="str">
        <f t="shared" si="3"/>
        <v/>
      </c>
    </row>
    <row r="13" spans="1:27" x14ac:dyDescent="0.25">
      <c r="A13" s="37" t="s">
        <v>59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9"/>
      <c r="O13" s="57">
        <v>3</v>
      </c>
      <c r="P13" s="51">
        <v>5</v>
      </c>
      <c r="Q13" s="52"/>
      <c r="R13" s="65" t="str">
        <f t="shared" ref="R13" si="6">IF(T11="","",T11)</f>
        <v/>
      </c>
      <c r="S13" s="74" t="str">
        <f t="shared" si="4"/>
        <v/>
      </c>
      <c r="T13" s="65" t="str">
        <f>IF($R13="","",(R13+($K$9-$H$9)/5))</f>
        <v/>
      </c>
      <c r="U13" s="20">
        <f t="shared" ca="1" si="0"/>
        <v>0.8030737693907094</v>
      </c>
      <c r="V13" s="22" t="str">
        <f>IF($R13="","",(R13+U13*(S13)/2.5))</f>
        <v/>
      </c>
      <c r="W13" s="24" t="str">
        <f t="shared" si="5"/>
        <v/>
      </c>
      <c r="X13" s="20">
        <f t="shared" ca="1" si="1"/>
        <v>0.57885548802966547</v>
      </c>
      <c r="Y13" s="26" t="str">
        <f t="shared" si="2"/>
        <v/>
      </c>
      <c r="Z13" s="26" t="str">
        <f>IF($N$9="","",(IF(X13&gt;0.5,"Y","N")))</f>
        <v/>
      </c>
      <c r="AA13" s="26" t="str">
        <f t="shared" si="3"/>
        <v/>
      </c>
    </row>
    <row r="14" spans="1:27" x14ac:dyDescent="0.25">
      <c r="A14" s="40" t="s">
        <v>60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2"/>
      <c r="O14" s="58"/>
      <c r="P14" s="51">
        <v>6</v>
      </c>
      <c r="Q14" s="52"/>
      <c r="R14" s="66"/>
      <c r="S14" s="75"/>
      <c r="T14" s="66"/>
      <c r="U14" s="20">
        <f t="shared" ca="1" si="0"/>
        <v>0.3230652989811037</v>
      </c>
      <c r="V14" s="22" t="str">
        <f>IF($R13="","",(R13+U14*(S13)/2.5))</f>
        <v/>
      </c>
      <c r="W14" s="24" t="str">
        <f t="shared" si="5"/>
        <v/>
      </c>
      <c r="X14" s="20">
        <f t="shared" ca="1" si="1"/>
        <v>0.34135824398540571</v>
      </c>
      <c r="Y14" s="26" t="str">
        <f t="shared" si="2"/>
        <v/>
      </c>
      <c r="Z14" s="26" t="str">
        <f>IF($N$9="","",(IF(Z13="Y","N","Y")))</f>
        <v/>
      </c>
      <c r="AA14" s="26" t="str">
        <f t="shared" si="3"/>
        <v/>
      </c>
    </row>
    <row r="15" spans="1:27" x14ac:dyDescent="0.25">
      <c r="A15" s="76" t="s">
        <v>22</v>
      </c>
      <c r="B15" s="79" t="s">
        <v>23</v>
      </c>
      <c r="C15" s="80"/>
      <c r="D15" s="76" t="s">
        <v>24</v>
      </c>
      <c r="E15" s="76" t="s">
        <v>25</v>
      </c>
      <c r="F15" s="76" t="s">
        <v>26</v>
      </c>
      <c r="G15" s="76" t="s">
        <v>27</v>
      </c>
      <c r="H15" s="76" t="s">
        <v>28</v>
      </c>
      <c r="I15" s="76" t="s">
        <v>29</v>
      </c>
      <c r="J15" s="76" t="s">
        <v>30</v>
      </c>
      <c r="K15" s="76" t="s">
        <v>31</v>
      </c>
      <c r="L15" s="76" t="s">
        <v>32</v>
      </c>
      <c r="M15" s="76" t="s">
        <v>33</v>
      </c>
      <c r="N15" s="34" t="s">
        <v>62</v>
      </c>
      <c r="O15" s="57">
        <v>4</v>
      </c>
      <c r="P15" s="51">
        <v>7</v>
      </c>
      <c r="Q15" s="52"/>
      <c r="R15" s="65" t="str">
        <f t="shared" ref="R15" si="7">IF(T13="","",T13)</f>
        <v/>
      </c>
      <c r="S15" s="74" t="str">
        <f t="shared" si="4"/>
        <v/>
      </c>
      <c r="T15" s="65" t="str">
        <f>IF($R15="","",(R15+($K$9-$H$9)/5))</f>
        <v/>
      </c>
      <c r="U15" s="20">
        <f t="shared" ca="1" si="0"/>
        <v>0.68792143532365213</v>
      </c>
      <c r="V15" s="22" t="str">
        <f>IF($R15="","",(R15+U15*(S15)/2.5))</f>
        <v/>
      </c>
      <c r="W15" s="24" t="str">
        <f t="shared" si="5"/>
        <v/>
      </c>
      <c r="X15" s="20">
        <f t="shared" ca="1" si="1"/>
        <v>0.50098576895104541</v>
      </c>
      <c r="Y15" s="26" t="str">
        <f t="shared" si="2"/>
        <v/>
      </c>
      <c r="Z15" s="26" t="str">
        <f>IF($N$9="","",(IF(X15&gt;0.999,"Y","N")))</f>
        <v/>
      </c>
      <c r="AA15" s="26" t="str">
        <f t="shared" si="3"/>
        <v/>
      </c>
    </row>
    <row r="16" spans="1:27" x14ac:dyDescent="0.25">
      <c r="A16" s="77"/>
      <c r="B16" s="81"/>
      <c r="C16" s="82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35"/>
      <c r="O16" s="58"/>
      <c r="P16" s="51">
        <v>8</v>
      </c>
      <c r="Q16" s="52"/>
      <c r="R16" s="66"/>
      <c r="S16" s="75"/>
      <c r="T16" s="66"/>
      <c r="U16" s="20">
        <f t="shared" ca="1" si="0"/>
        <v>0.53036278728285569</v>
      </c>
      <c r="V16" s="22" t="str">
        <f>IF($R15="","",(R15+U16*(S15)/2.5))</f>
        <v/>
      </c>
      <c r="W16" s="24" t="str">
        <f t="shared" si="5"/>
        <v/>
      </c>
      <c r="X16" s="20">
        <f t="shared" ca="1" si="1"/>
        <v>1.4631268534883501E-2</v>
      </c>
      <c r="Y16" s="26" t="str">
        <f t="shared" si="2"/>
        <v/>
      </c>
      <c r="Z16" s="26" t="str">
        <f>IF($N$9="","",(IF(X16&gt;0.999,"Y","N")))</f>
        <v/>
      </c>
      <c r="AA16" s="26" t="str">
        <f t="shared" si="3"/>
        <v/>
      </c>
    </row>
    <row r="17" spans="1:27" x14ac:dyDescent="0.25">
      <c r="A17" s="77"/>
      <c r="B17" s="81"/>
      <c r="C17" s="82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35"/>
      <c r="O17" s="67">
        <v>5</v>
      </c>
      <c r="P17" s="63">
        <v>9</v>
      </c>
      <c r="Q17" s="64"/>
      <c r="R17" s="49" t="str">
        <f t="shared" ref="R17" si="8">IF(T15="","",T15)</f>
        <v/>
      </c>
      <c r="S17" s="69" t="str">
        <f t="shared" si="4"/>
        <v/>
      </c>
      <c r="T17" s="49" t="str">
        <f>IF($R17="","",(R17+($K$9-$H$9)/5))</f>
        <v/>
      </c>
      <c r="U17" s="21">
        <f t="shared" ca="1" si="0"/>
        <v>0.11267830843134652</v>
      </c>
      <c r="V17" s="23" t="str">
        <f>IF($R17="","",(R17+U17*(S17)/2.5))</f>
        <v/>
      </c>
      <c r="W17" s="25" t="str">
        <f t="shared" si="5"/>
        <v/>
      </c>
      <c r="X17" s="21">
        <f t="shared" ca="1" si="1"/>
        <v>0.63713167562698358</v>
      </c>
      <c r="Y17" s="26" t="str">
        <f t="shared" si="2"/>
        <v/>
      </c>
      <c r="Z17" s="26" t="str">
        <f>IF($N$9="","",(IF(X17&gt;0.5,"Y","N")))</f>
        <v/>
      </c>
      <c r="AA17" s="26" t="str">
        <f t="shared" si="3"/>
        <v/>
      </c>
    </row>
    <row r="18" spans="1:27" x14ac:dyDescent="0.25">
      <c r="A18" s="78"/>
      <c r="B18" s="83"/>
      <c r="C18" s="84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36"/>
      <c r="O18" s="68"/>
      <c r="P18" s="63">
        <v>10</v>
      </c>
      <c r="Q18" s="64"/>
      <c r="R18" s="50"/>
      <c r="S18" s="70"/>
      <c r="T18" s="50"/>
      <c r="U18" s="21">
        <f t="shared" ca="1" si="0"/>
        <v>0.18459973611482439</v>
      </c>
      <c r="V18" s="23" t="str">
        <f>IF($R17="","",(R17+U18*(S17)/2.5))</f>
        <v/>
      </c>
      <c r="W18" s="25" t="str">
        <f t="shared" si="5"/>
        <v/>
      </c>
      <c r="X18" s="21">
        <f t="shared" ca="1" si="1"/>
        <v>0.12632137174176317</v>
      </c>
      <c r="Y18" s="26" t="str">
        <f t="shared" si="2"/>
        <v/>
      </c>
      <c r="Z18" s="26" t="str">
        <f>IF($N$9="","",(IF(Z17="Y","N","Y")))</f>
        <v/>
      </c>
      <c r="AA18" s="26" t="str">
        <f t="shared" si="3"/>
        <v/>
      </c>
    </row>
    <row r="19" spans="1:27" x14ac:dyDescent="0.25">
      <c r="A19" s="72">
        <v>1</v>
      </c>
      <c r="B19" s="53">
        <v>1</v>
      </c>
      <c r="C19" s="53"/>
      <c r="D19" s="71"/>
      <c r="E19" s="73"/>
      <c r="F19" s="71"/>
      <c r="G19" s="8"/>
      <c r="H19" s="10"/>
      <c r="I19" s="11"/>
      <c r="J19" s="8"/>
      <c r="K19" s="15"/>
      <c r="L19" s="15"/>
      <c r="M19" s="15"/>
      <c r="N19" s="28"/>
    </row>
    <row r="20" spans="1:27" x14ac:dyDescent="0.25">
      <c r="A20" s="72"/>
      <c r="B20" s="53">
        <v>2</v>
      </c>
      <c r="C20" s="53"/>
      <c r="D20" s="71"/>
      <c r="E20" s="73"/>
      <c r="F20" s="71"/>
      <c r="G20" s="8"/>
      <c r="H20" s="10"/>
      <c r="I20" s="11"/>
      <c r="J20" s="8"/>
      <c r="K20" s="15"/>
      <c r="L20" s="15"/>
      <c r="M20" s="15"/>
      <c r="N20" s="28"/>
    </row>
    <row r="21" spans="1:27" x14ac:dyDescent="0.25">
      <c r="A21" s="72">
        <v>2</v>
      </c>
      <c r="B21" s="53">
        <v>3</v>
      </c>
      <c r="C21" s="53"/>
      <c r="D21" s="71"/>
      <c r="E21" s="73"/>
      <c r="F21" s="71"/>
      <c r="G21" s="8"/>
      <c r="H21" s="10"/>
      <c r="I21" s="11"/>
      <c r="J21" s="8"/>
      <c r="K21" s="15"/>
      <c r="L21" s="15"/>
      <c r="M21" s="15"/>
      <c r="N21" s="28"/>
    </row>
    <row r="22" spans="1:27" x14ac:dyDescent="0.25">
      <c r="A22" s="72"/>
      <c r="B22" s="53">
        <v>4</v>
      </c>
      <c r="C22" s="53"/>
      <c r="D22" s="71"/>
      <c r="E22" s="73"/>
      <c r="F22" s="71"/>
      <c r="G22" s="8"/>
      <c r="H22" s="10"/>
      <c r="I22" s="11"/>
      <c r="J22" s="8"/>
      <c r="K22" s="15"/>
      <c r="L22" s="15"/>
      <c r="M22" s="15"/>
      <c r="N22" s="28"/>
    </row>
    <row r="23" spans="1:27" x14ac:dyDescent="0.25">
      <c r="A23" s="57">
        <v>3</v>
      </c>
      <c r="B23" s="51">
        <v>5</v>
      </c>
      <c r="C23" s="52"/>
      <c r="D23" s="59"/>
      <c r="E23" s="61"/>
      <c r="F23" s="59"/>
      <c r="G23" s="8"/>
      <c r="H23" s="10"/>
      <c r="I23" s="11"/>
      <c r="J23" s="8"/>
      <c r="K23" s="15"/>
      <c r="L23" s="15"/>
      <c r="M23" s="15"/>
      <c r="N23" s="28"/>
    </row>
    <row r="24" spans="1:27" x14ac:dyDescent="0.25">
      <c r="A24" s="58"/>
      <c r="B24" s="51">
        <v>6</v>
      </c>
      <c r="C24" s="52"/>
      <c r="D24" s="60"/>
      <c r="E24" s="62"/>
      <c r="F24" s="60"/>
      <c r="G24" s="8"/>
      <c r="H24" s="10"/>
      <c r="I24" s="11"/>
      <c r="J24" s="8"/>
      <c r="K24" s="15"/>
      <c r="L24" s="15"/>
      <c r="M24" s="15"/>
      <c r="N24" s="28"/>
    </row>
    <row r="25" spans="1:27" x14ac:dyDescent="0.25">
      <c r="A25" s="57">
        <v>4</v>
      </c>
      <c r="B25" s="51">
        <v>7</v>
      </c>
      <c r="C25" s="52"/>
      <c r="D25" s="59"/>
      <c r="E25" s="61"/>
      <c r="F25" s="59"/>
      <c r="G25" s="8"/>
      <c r="H25" s="10"/>
      <c r="I25" s="11"/>
      <c r="J25" s="8"/>
      <c r="K25" s="15"/>
      <c r="L25" s="15"/>
      <c r="M25" s="15"/>
      <c r="N25" s="19"/>
    </row>
    <row r="26" spans="1:27" x14ac:dyDescent="0.25">
      <c r="A26" s="58"/>
      <c r="B26" s="51">
        <v>8</v>
      </c>
      <c r="C26" s="52"/>
      <c r="D26" s="60"/>
      <c r="E26" s="62"/>
      <c r="F26" s="60"/>
      <c r="G26" s="8"/>
      <c r="H26" s="10"/>
      <c r="I26" s="11"/>
      <c r="J26" s="8"/>
      <c r="K26" s="15"/>
      <c r="L26" s="15"/>
      <c r="M26" s="15"/>
      <c r="N26" s="19"/>
    </row>
    <row r="27" spans="1:27" x14ac:dyDescent="0.25">
      <c r="A27" s="57">
        <v>5</v>
      </c>
      <c r="B27" s="51">
        <v>9</v>
      </c>
      <c r="C27" s="52"/>
      <c r="D27" s="59"/>
      <c r="E27" s="61"/>
      <c r="F27" s="59"/>
      <c r="G27" s="8"/>
      <c r="H27" s="10"/>
      <c r="I27" s="11"/>
      <c r="J27" s="8"/>
      <c r="K27" s="15"/>
      <c r="L27" s="15"/>
      <c r="M27" s="15"/>
      <c r="N27" s="19" t="s">
        <v>38</v>
      </c>
    </row>
    <row r="28" spans="1:27" x14ac:dyDescent="0.25">
      <c r="A28" s="58"/>
      <c r="B28" s="51">
        <v>10</v>
      </c>
      <c r="C28" s="52"/>
      <c r="D28" s="60"/>
      <c r="E28" s="62"/>
      <c r="F28" s="60"/>
      <c r="G28" s="8"/>
      <c r="H28" s="10"/>
      <c r="I28" s="11"/>
      <c r="J28" s="8"/>
      <c r="K28" s="15"/>
      <c r="L28" s="15"/>
      <c r="M28" s="15"/>
      <c r="N28" s="19"/>
    </row>
    <row r="29" spans="1:27" x14ac:dyDescent="0.25">
      <c r="A29" s="54" t="s">
        <v>23</v>
      </c>
      <c r="B29" s="54" t="s">
        <v>42</v>
      </c>
      <c r="C29" s="54"/>
      <c r="D29" s="55" t="s">
        <v>43</v>
      </c>
      <c r="E29" s="54" t="s">
        <v>44</v>
      </c>
      <c r="F29" s="56" t="s">
        <v>45</v>
      </c>
      <c r="G29" s="54" t="s">
        <v>46</v>
      </c>
      <c r="H29" s="54" t="s">
        <v>47</v>
      </c>
      <c r="I29" s="54" t="s">
        <v>48</v>
      </c>
      <c r="J29" s="54" t="s">
        <v>49</v>
      </c>
      <c r="K29" s="54" t="s">
        <v>50</v>
      </c>
      <c r="L29" s="43" t="s">
        <v>51</v>
      </c>
      <c r="M29" s="43"/>
      <c r="N29" s="43"/>
    </row>
    <row r="30" spans="1:27" x14ac:dyDescent="0.25">
      <c r="A30" s="54"/>
      <c r="B30" s="54"/>
      <c r="C30" s="54"/>
      <c r="D30" s="55"/>
      <c r="E30" s="54"/>
      <c r="F30" s="56"/>
      <c r="G30" s="54"/>
      <c r="H30" s="54"/>
      <c r="I30" s="54"/>
      <c r="J30" s="54"/>
      <c r="K30" s="54"/>
      <c r="L30" s="43"/>
      <c r="M30" s="43"/>
      <c r="N30" s="43"/>
    </row>
    <row r="31" spans="1:27" x14ac:dyDescent="0.25">
      <c r="A31" s="27">
        <v>1</v>
      </c>
      <c r="B31" s="46"/>
      <c r="C31" s="46"/>
      <c r="D31" s="29"/>
      <c r="E31" s="29"/>
      <c r="F31" s="29"/>
      <c r="G31" s="29"/>
      <c r="H31" s="29"/>
      <c r="I31" s="29"/>
      <c r="J31" s="29"/>
      <c r="K31" s="29"/>
      <c r="L31" s="48" t="s">
        <v>52</v>
      </c>
      <c r="M31" s="48"/>
      <c r="N31" s="30"/>
    </row>
    <row r="32" spans="1:27" x14ac:dyDescent="0.25">
      <c r="A32" s="27">
        <v>2</v>
      </c>
      <c r="B32" s="46"/>
      <c r="C32" s="46"/>
      <c r="D32" s="29"/>
      <c r="E32" s="29"/>
      <c r="F32" s="29"/>
      <c r="G32" s="29"/>
      <c r="H32" s="29"/>
      <c r="I32" s="29"/>
      <c r="J32" s="29"/>
      <c r="K32" s="29"/>
      <c r="L32" s="48" t="s">
        <v>53</v>
      </c>
      <c r="M32" s="48"/>
      <c r="N32" s="30"/>
    </row>
    <row r="33" spans="1:14" x14ac:dyDescent="0.25">
      <c r="A33" s="27">
        <v>3</v>
      </c>
      <c r="B33" s="46"/>
      <c r="C33" s="46"/>
      <c r="D33" s="29"/>
      <c r="E33" s="29"/>
      <c r="F33" s="29"/>
      <c r="G33" s="29"/>
      <c r="H33" s="29"/>
      <c r="I33" s="29"/>
      <c r="J33" s="29"/>
      <c r="K33" s="29"/>
      <c r="L33" s="48" t="s">
        <v>54</v>
      </c>
      <c r="M33" s="48"/>
      <c r="N33" s="30"/>
    </row>
    <row r="34" spans="1:14" x14ac:dyDescent="0.25">
      <c r="A34" s="27">
        <v>4</v>
      </c>
      <c r="B34" s="46"/>
      <c r="C34" s="46"/>
      <c r="D34" s="29"/>
      <c r="E34" s="29"/>
      <c r="F34" s="29"/>
      <c r="G34" s="29"/>
      <c r="H34" s="29"/>
      <c r="I34" s="29"/>
      <c r="J34" s="29"/>
      <c r="K34" s="29"/>
      <c r="L34" s="48" t="s">
        <v>55</v>
      </c>
      <c r="M34" s="48"/>
      <c r="N34" s="30"/>
    </row>
    <row r="35" spans="1:14" x14ac:dyDescent="0.25">
      <c r="A35" s="27">
        <v>5</v>
      </c>
      <c r="B35" s="46"/>
      <c r="C35" s="46"/>
      <c r="D35" s="29"/>
      <c r="E35" s="29"/>
      <c r="F35" s="29"/>
      <c r="G35" s="29"/>
      <c r="H35" s="29"/>
      <c r="I35" s="29"/>
      <c r="J35" s="29"/>
      <c r="K35" s="29"/>
      <c r="L35" s="48" t="s">
        <v>56</v>
      </c>
      <c r="M35" s="48"/>
      <c r="N35" s="30"/>
    </row>
    <row r="36" spans="1:14" x14ac:dyDescent="0.25">
      <c r="A36" s="27">
        <v>6</v>
      </c>
      <c r="B36" s="46"/>
      <c r="C36" s="46"/>
      <c r="D36" s="29"/>
      <c r="E36" s="29"/>
      <c r="F36" s="29"/>
      <c r="G36" s="29"/>
      <c r="H36" s="29"/>
      <c r="I36" s="29"/>
      <c r="J36" s="29"/>
      <c r="K36" s="29"/>
      <c r="L36" s="48" t="s">
        <v>57</v>
      </c>
      <c r="M36" s="48"/>
      <c r="N36" s="30"/>
    </row>
    <row r="37" spans="1:14" x14ac:dyDescent="0.25">
      <c r="A37" s="27">
        <v>7</v>
      </c>
      <c r="B37" s="46"/>
      <c r="C37" s="46"/>
      <c r="D37" s="29"/>
      <c r="E37" s="29"/>
      <c r="F37" s="29"/>
      <c r="G37" s="29"/>
      <c r="H37" s="29"/>
      <c r="I37" s="29"/>
      <c r="J37" s="29"/>
      <c r="K37" s="29"/>
      <c r="L37" s="43" t="s">
        <v>58</v>
      </c>
      <c r="M37" s="43"/>
      <c r="N37" s="47"/>
    </row>
    <row r="38" spans="1:14" x14ac:dyDescent="0.25">
      <c r="A38" s="27">
        <v>8</v>
      </c>
      <c r="B38" s="46"/>
      <c r="C38" s="46"/>
      <c r="D38" s="29"/>
      <c r="E38" s="29"/>
      <c r="F38" s="29"/>
      <c r="G38" s="29"/>
      <c r="H38" s="29"/>
      <c r="I38" s="29"/>
      <c r="J38" s="29"/>
      <c r="K38" s="29"/>
      <c r="L38" s="43"/>
      <c r="M38" s="43"/>
      <c r="N38" s="47"/>
    </row>
    <row r="39" spans="1:14" x14ac:dyDescent="0.25">
      <c r="A39" s="27">
        <v>9</v>
      </c>
      <c r="B39" s="46"/>
      <c r="C39" s="46"/>
      <c r="D39" s="29"/>
      <c r="E39" s="29"/>
      <c r="F39" s="29"/>
      <c r="G39" s="29"/>
      <c r="H39" s="29"/>
      <c r="I39" s="29"/>
      <c r="J39" s="29"/>
      <c r="K39" s="29"/>
      <c r="L39" s="43"/>
      <c r="M39" s="43"/>
      <c r="N39" s="47"/>
    </row>
    <row r="40" spans="1:14" x14ac:dyDescent="0.25">
      <c r="A40" s="27">
        <v>10</v>
      </c>
      <c r="B40" s="46"/>
      <c r="C40" s="46"/>
      <c r="D40" s="29"/>
      <c r="E40" s="29"/>
      <c r="F40" s="29"/>
      <c r="G40" s="29"/>
      <c r="H40" s="29"/>
      <c r="I40" s="29"/>
      <c r="J40" s="29"/>
      <c r="K40" s="29"/>
      <c r="L40" s="43"/>
      <c r="M40" s="43"/>
      <c r="N40" s="47"/>
    </row>
    <row r="43" spans="1:14" x14ac:dyDescent="0.25">
      <c r="A43" s="101" t="s">
        <v>64</v>
      </c>
      <c r="B43" s="101"/>
      <c r="C43" s="102"/>
    </row>
    <row r="45" spans="1:14" x14ac:dyDescent="0.25">
      <c r="A45" s="103" t="s">
        <v>65</v>
      </c>
      <c r="B45" s="103"/>
      <c r="D45" s="103" t="s">
        <v>66</v>
      </c>
      <c r="E45" s="103"/>
    </row>
    <row r="46" spans="1:14" x14ac:dyDescent="0.25">
      <c r="A46" s="102" t="s">
        <v>67</v>
      </c>
      <c r="B46" s="103"/>
      <c r="D46" s="102" t="s">
        <v>68</v>
      </c>
      <c r="E46" s="103"/>
    </row>
    <row r="47" spans="1:14" x14ac:dyDescent="0.25">
      <c r="A47" t="s">
        <v>69</v>
      </c>
      <c r="D47" t="s">
        <v>70</v>
      </c>
    </row>
    <row r="48" spans="1:14" x14ac:dyDescent="0.25">
      <c r="A48" t="s">
        <v>71</v>
      </c>
      <c r="D48" t="s">
        <v>72</v>
      </c>
    </row>
    <row r="49" spans="1:4" x14ac:dyDescent="0.25">
      <c r="A49" t="s">
        <v>73</v>
      </c>
      <c r="D49" s="102" t="s">
        <v>74</v>
      </c>
    </row>
    <row r="50" spans="1:4" x14ac:dyDescent="0.25">
      <c r="A50" t="s">
        <v>75</v>
      </c>
      <c r="D50" s="102" t="s">
        <v>76</v>
      </c>
    </row>
    <row r="51" spans="1:4" x14ac:dyDescent="0.25">
      <c r="A51" t="s">
        <v>77</v>
      </c>
      <c r="D51" t="s">
        <v>78</v>
      </c>
    </row>
    <row r="52" spans="1:4" x14ac:dyDescent="0.25">
      <c r="A52" t="s">
        <v>79</v>
      </c>
      <c r="D52" t="s">
        <v>80</v>
      </c>
    </row>
    <row r="53" spans="1:4" x14ac:dyDescent="0.25">
      <c r="A53" t="s">
        <v>81</v>
      </c>
      <c r="D53" t="s">
        <v>82</v>
      </c>
    </row>
    <row r="54" spans="1:4" x14ac:dyDescent="0.25">
      <c r="A54" t="s">
        <v>83</v>
      </c>
      <c r="D54" t="s">
        <v>84</v>
      </c>
    </row>
    <row r="55" spans="1:4" x14ac:dyDescent="0.25">
      <c r="A55" t="s">
        <v>85</v>
      </c>
      <c r="D55" t="s">
        <v>86</v>
      </c>
    </row>
    <row r="56" spans="1:4" x14ac:dyDescent="0.25">
      <c r="A56" t="s">
        <v>87</v>
      </c>
      <c r="D56" t="s">
        <v>88</v>
      </c>
    </row>
    <row r="57" spans="1:4" x14ac:dyDescent="0.25">
      <c r="A57" t="s">
        <v>89</v>
      </c>
      <c r="D57" t="s">
        <v>90</v>
      </c>
    </row>
    <row r="58" spans="1:4" x14ac:dyDescent="0.25">
      <c r="A58" t="s">
        <v>91</v>
      </c>
      <c r="D58" t="s">
        <v>92</v>
      </c>
    </row>
    <row r="59" spans="1:4" x14ac:dyDescent="0.25">
      <c r="A59" t="s">
        <v>93</v>
      </c>
      <c r="D59" t="s">
        <v>94</v>
      </c>
    </row>
    <row r="60" spans="1:4" x14ac:dyDescent="0.25">
      <c r="A60" t="s">
        <v>95</v>
      </c>
      <c r="D60" t="s">
        <v>96</v>
      </c>
    </row>
    <row r="61" spans="1:4" x14ac:dyDescent="0.25">
      <c r="A61" t="s">
        <v>97</v>
      </c>
      <c r="D61" t="s">
        <v>98</v>
      </c>
    </row>
    <row r="62" spans="1:4" x14ac:dyDescent="0.25">
      <c r="A62" t="s">
        <v>99</v>
      </c>
      <c r="D62" t="s">
        <v>100</v>
      </c>
    </row>
    <row r="63" spans="1:4" x14ac:dyDescent="0.25">
      <c r="A63" t="s">
        <v>101</v>
      </c>
      <c r="D63" t="s">
        <v>102</v>
      </c>
    </row>
    <row r="64" spans="1:4" x14ac:dyDescent="0.25">
      <c r="A64" t="s">
        <v>103</v>
      </c>
      <c r="D64" t="s">
        <v>104</v>
      </c>
    </row>
    <row r="66" spans="1:5" x14ac:dyDescent="0.25">
      <c r="A66" s="101" t="s">
        <v>105</v>
      </c>
      <c r="B66" s="101"/>
      <c r="C66" s="101"/>
    </row>
    <row r="68" spans="1:5" x14ac:dyDescent="0.25">
      <c r="A68" s="102" t="s">
        <v>106</v>
      </c>
    </row>
    <row r="69" spans="1:5" x14ac:dyDescent="0.25">
      <c r="A69" t="s">
        <v>107</v>
      </c>
    </row>
    <row r="70" spans="1:5" x14ac:dyDescent="0.25">
      <c r="A70" s="102" t="s">
        <v>108</v>
      </c>
      <c r="B70" s="102"/>
      <c r="C70" s="102"/>
      <c r="D70" s="102"/>
      <c r="E70" s="102"/>
    </row>
    <row r="71" spans="1:5" x14ac:dyDescent="0.25">
      <c r="A71" s="102" t="s">
        <v>109</v>
      </c>
      <c r="B71" s="102"/>
      <c r="C71" s="102"/>
      <c r="D71" s="102"/>
      <c r="E71" s="102"/>
    </row>
    <row r="72" spans="1:5" x14ac:dyDescent="0.25">
      <c r="A72" s="102" t="s">
        <v>110</v>
      </c>
      <c r="B72" s="102"/>
      <c r="C72" s="102"/>
      <c r="D72" s="102"/>
      <c r="E72" s="102"/>
    </row>
  </sheetData>
  <sheetProtection algorithmName="SHA-512" hashValue="hrY+srYqYPv11YQkkEoWUaa6cX4bY6ez3h3EdEXXcFuUSsz6NHOGSd4MyBqW9th5oguO3c2IPeQ0DxiqMMMkYw==" saltValue="3o6NkWAxfR83ghJ3OVvhUw==" spinCount="100000" sheet="1" objects="1" scenarios="1"/>
  <mergeCells count="158">
    <mergeCell ref="O3:AA3"/>
    <mergeCell ref="O1:P1"/>
    <mergeCell ref="G4:H4"/>
    <mergeCell ref="I4:J4"/>
    <mergeCell ref="K4:M4"/>
    <mergeCell ref="E4:F4"/>
    <mergeCell ref="A1:B1"/>
    <mergeCell ref="D1:M2"/>
    <mergeCell ref="A3:D3"/>
    <mergeCell ref="E3:F3"/>
    <mergeCell ref="G3:H3"/>
    <mergeCell ref="I3:J3"/>
    <mergeCell ref="K3:M3"/>
    <mergeCell ref="A4:D4"/>
    <mergeCell ref="Z5:Z8"/>
    <mergeCell ref="AA5:AA8"/>
    <mergeCell ref="F9:G9"/>
    <mergeCell ref="I9:J9"/>
    <mergeCell ref="L9:M9"/>
    <mergeCell ref="H11:J11"/>
    <mergeCell ref="R5:R8"/>
    <mergeCell ref="S5:S8"/>
    <mergeCell ref="T5:T8"/>
    <mergeCell ref="U5:U8"/>
    <mergeCell ref="V5:V8"/>
    <mergeCell ref="W5:W8"/>
    <mergeCell ref="G8:H8"/>
    <mergeCell ref="J8:K8"/>
    <mergeCell ref="L8:M8"/>
    <mergeCell ref="O5:O8"/>
    <mergeCell ref="P5:Q8"/>
    <mergeCell ref="E6:G6"/>
    <mergeCell ref="I6:J6"/>
    <mergeCell ref="K6:L6"/>
    <mergeCell ref="M6:N6"/>
    <mergeCell ref="E7:F7"/>
    <mergeCell ref="G7:H7"/>
    <mergeCell ref="I7:L7"/>
    <mergeCell ref="T13:T14"/>
    <mergeCell ref="O13:O14"/>
    <mergeCell ref="R13:R14"/>
    <mergeCell ref="I15:I18"/>
    <mergeCell ref="J15:J18"/>
    <mergeCell ref="K15:K18"/>
    <mergeCell ref="L15:L18"/>
    <mergeCell ref="M15:M18"/>
    <mergeCell ref="H29:H30"/>
    <mergeCell ref="I29:I30"/>
    <mergeCell ref="J29:J30"/>
    <mergeCell ref="K29:K30"/>
    <mergeCell ref="P10:Q10"/>
    <mergeCell ref="X5:X8"/>
    <mergeCell ref="Y5:Y8"/>
    <mergeCell ref="A8:E9"/>
    <mergeCell ref="A10:E10"/>
    <mergeCell ref="B11:E11"/>
    <mergeCell ref="A6:D6"/>
    <mergeCell ref="A7:D7"/>
    <mergeCell ref="A5:D5"/>
    <mergeCell ref="E5:F5"/>
    <mergeCell ref="G5:H5"/>
    <mergeCell ref="I5:J5"/>
    <mergeCell ref="K5:L5"/>
    <mergeCell ref="M5:N5"/>
    <mergeCell ref="O9:O10"/>
    <mergeCell ref="P9:Q9"/>
    <mergeCell ref="R9:R10"/>
    <mergeCell ref="S9:S10"/>
    <mergeCell ref="T9:T10"/>
    <mergeCell ref="O11:O12"/>
    <mergeCell ref="P11:Q11"/>
    <mergeCell ref="R11:R12"/>
    <mergeCell ref="S11:S12"/>
    <mergeCell ref="T11:T12"/>
    <mergeCell ref="A19:A20"/>
    <mergeCell ref="B19:C19"/>
    <mergeCell ref="D19:D20"/>
    <mergeCell ref="E19:E20"/>
    <mergeCell ref="P17:Q17"/>
    <mergeCell ref="O15:O16"/>
    <mergeCell ref="R15:R16"/>
    <mergeCell ref="P15:Q15"/>
    <mergeCell ref="S15:S16"/>
    <mergeCell ref="P12:Q12"/>
    <mergeCell ref="P16:Q16"/>
    <mergeCell ref="A15:A18"/>
    <mergeCell ref="B15:C18"/>
    <mergeCell ref="D15:D18"/>
    <mergeCell ref="E15:E18"/>
    <mergeCell ref="F15:F18"/>
    <mergeCell ref="G15:G18"/>
    <mergeCell ref="H15:H18"/>
    <mergeCell ref="S13:S14"/>
    <mergeCell ref="T15:T16"/>
    <mergeCell ref="A23:A24"/>
    <mergeCell ref="B23:C23"/>
    <mergeCell ref="D23:D24"/>
    <mergeCell ref="E23:E24"/>
    <mergeCell ref="F23:F24"/>
    <mergeCell ref="B24:C24"/>
    <mergeCell ref="O17:O18"/>
    <mergeCell ref="R17:R18"/>
    <mergeCell ref="S17:S18"/>
    <mergeCell ref="F19:F20"/>
    <mergeCell ref="B20:C20"/>
    <mergeCell ref="A21:A22"/>
    <mergeCell ref="B21:C21"/>
    <mergeCell ref="D21:D22"/>
    <mergeCell ref="E21:E22"/>
    <mergeCell ref="F21:F22"/>
    <mergeCell ref="L33:M33"/>
    <mergeCell ref="T17:T18"/>
    <mergeCell ref="P13:Q13"/>
    <mergeCell ref="P14:Q14"/>
    <mergeCell ref="B22:C22"/>
    <mergeCell ref="A29:A30"/>
    <mergeCell ref="B29:C30"/>
    <mergeCell ref="D29:D30"/>
    <mergeCell ref="E29:E30"/>
    <mergeCell ref="F29:F30"/>
    <mergeCell ref="G29:G30"/>
    <mergeCell ref="A27:A28"/>
    <mergeCell ref="B27:C27"/>
    <mergeCell ref="D27:D28"/>
    <mergeCell ref="E27:E28"/>
    <mergeCell ref="F27:F28"/>
    <mergeCell ref="B28:C28"/>
    <mergeCell ref="A25:A26"/>
    <mergeCell ref="B25:C25"/>
    <mergeCell ref="D25:D26"/>
    <mergeCell ref="E25:E26"/>
    <mergeCell ref="F25:F26"/>
    <mergeCell ref="P18:Q18"/>
    <mergeCell ref="B26:C26"/>
    <mergeCell ref="A12:N12"/>
    <mergeCell ref="N15:N18"/>
    <mergeCell ref="A13:N13"/>
    <mergeCell ref="A14:N14"/>
    <mergeCell ref="L29:N30"/>
    <mergeCell ref="O4:AA4"/>
    <mergeCell ref="R1:AA2"/>
    <mergeCell ref="B37:C37"/>
    <mergeCell ref="L37:M40"/>
    <mergeCell ref="N37:N40"/>
    <mergeCell ref="B38:C38"/>
    <mergeCell ref="B39:C39"/>
    <mergeCell ref="B40:C40"/>
    <mergeCell ref="B34:C34"/>
    <mergeCell ref="L34:M34"/>
    <mergeCell ref="B35:C35"/>
    <mergeCell ref="L35:M35"/>
    <mergeCell ref="B36:C36"/>
    <mergeCell ref="L36:M36"/>
    <mergeCell ref="B31:C31"/>
    <mergeCell ref="L31:M31"/>
    <mergeCell ref="B32:C32"/>
    <mergeCell ref="L32:M32"/>
    <mergeCell ref="B33:C33"/>
  </mergeCells>
  <pageMargins left="0" right="0" top="0" bottom="0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B02231-D6AC-4355-A55E-C4820D9E90BC}"/>
</file>

<file path=customXml/itemProps2.xml><?xml version="1.0" encoding="utf-8"?>
<ds:datastoreItem xmlns:ds="http://schemas.openxmlformats.org/officeDocument/2006/customXml" ds:itemID="{0CDCB1A4-79D0-4EF0-BED6-41B0369E9832}"/>
</file>

<file path=customXml/itemProps3.xml><?xml version="1.0" encoding="utf-8"?>
<ds:datastoreItem xmlns:ds="http://schemas.openxmlformats.org/officeDocument/2006/customXml" ds:itemID="{A720CD4D-8ACC-4A3A-B29A-2CD06B51F3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Ohio Dept.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cwilli4</dc:creator>
  <cp:lastModifiedBy>Scott Hootman</cp:lastModifiedBy>
  <cp:lastPrinted>2015-03-18T12:14:57Z</cp:lastPrinted>
  <dcterms:created xsi:type="dcterms:W3CDTF">2015-03-16T12:43:08Z</dcterms:created>
  <dcterms:modified xsi:type="dcterms:W3CDTF">2015-04-16T13:16:19Z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0x0101003ADD6C0D263C4947A0A5A7BFA817A0A8</vt:lpwstr>
  </property>
</Properties>
</file>